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fischer41\Desktop\"/>
    </mc:Choice>
  </mc:AlternateContent>
  <bookViews>
    <workbookView xWindow="0" yWindow="0" windowWidth="24000" windowHeight="9600" activeTab="1"/>
  </bookViews>
  <sheets>
    <sheet name="Part 1" sheetId="1" r:id="rId1"/>
    <sheet name="Part 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4" i="2" l="1"/>
  <c r="P6" i="2"/>
  <c r="P5" i="2"/>
  <c r="P3" i="2"/>
  <c r="L4" i="2"/>
  <c r="L25" i="2"/>
  <c r="L19" i="2"/>
  <c r="L13" i="2"/>
  <c r="L7" i="2"/>
  <c r="L24" i="2"/>
  <c r="L23" i="2"/>
  <c r="L22" i="2"/>
  <c r="L18" i="2"/>
  <c r="L17" i="2"/>
  <c r="L16" i="2"/>
  <c r="L12" i="2"/>
  <c r="L11" i="2"/>
  <c r="L10" i="2"/>
  <c r="L5" i="2"/>
  <c r="L6" i="2"/>
  <c r="K22" i="2"/>
  <c r="E24" i="2"/>
  <c r="E23" i="2"/>
  <c r="E22" i="2"/>
  <c r="E25" i="2" s="1"/>
  <c r="E18" i="2"/>
  <c r="E17" i="2"/>
  <c r="E16" i="2"/>
  <c r="E19" i="2" s="1"/>
  <c r="E13" i="2"/>
  <c r="E11" i="2"/>
  <c r="E12" i="2"/>
  <c r="E10" i="2"/>
  <c r="E7" i="2"/>
  <c r="E5" i="2"/>
  <c r="E6" i="2"/>
  <c r="E4" i="2"/>
  <c r="B12" i="1" l="1"/>
  <c r="F11" i="1"/>
  <c r="G11" i="1" s="1"/>
  <c r="F12" i="1"/>
  <c r="G12" i="1" s="1"/>
  <c r="E12" i="1"/>
  <c r="E11" i="1"/>
  <c r="G7" i="1"/>
  <c r="F4" i="1"/>
  <c r="G4" i="1" s="1"/>
  <c r="F5" i="1"/>
  <c r="G5" i="1" s="1"/>
  <c r="F6" i="1"/>
  <c r="G6" i="1" s="1"/>
  <c r="F7" i="1"/>
  <c r="F3" i="1"/>
  <c r="G3" i="1" s="1"/>
  <c r="E4" i="1"/>
  <c r="E5" i="1"/>
  <c r="E6" i="1"/>
  <c r="E7" i="1"/>
  <c r="E3" i="1"/>
  <c r="F13" i="1"/>
  <c r="G13" i="1" s="1"/>
  <c r="E13" i="1"/>
  <c r="F14" i="1" l="1"/>
  <c r="G14" i="1" s="1"/>
  <c r="E14" i="1" l="1"/>
  <c r="E15" i="1" l="1"/>
  <c r="F15" i="1"/>
  <c r="G15" i="1" s="1"/>
</calcChain>
</file>

<file path=xl/sharedStrings.xml><?xml version="1.0" encoding="utf-8"?>
<sst xmlns="http://schemas.openxmlformats.org/spreadsheetml/2006/main" count="94" uniqueCount="35">
  <si>
    <t>Run</t>
  </si>
  <si>
    <t>M1 (kg)</t>
  </si>
  <si>
    <t>M2 (kg)</t>
  </si>
  <si>
    <r>
      <t>a</t>
    </r>
    <r>
      <rPr>
        <vertAlign val="subscript"/>
        <sz val="11"/>
        <color theme="1"/>
        <rFont val="Calibri"/>
        <family val="2"/>
        <scheme val="minor"/>
      </rPr>
      <t>exp</t>
    </r>
    <r>
      <rPr>
        <sz val="11"/>
        <color theme="1"/>
        <rFont val="Calibri"/>
        <family val="2"/>
        <scheme val="minor"/>
      </rPr>
      <t xml:space="preserve"> (m/s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</t>
    </r>
  </si>
  <si>
    <r>
      <t>F</t>
    </r>
    <r>
      <rPr>
        <vertAlign val="subscript"/>
        <sz val="11"/>
        <color theme="1"/>
        <rFont val="Calibri"/>
        <family val="2"/>
        <scheme val="minor"/>
      </rPr>
      <t>net</t>
    </r>
    <r>
      <rPr>
        <sz val="11"/>
        <color theme="1"/>
        <rFont val="Calibri"/>
        <family val="2"/>
        <scheme val="minor"/>
      </rPr>
      <t>(N)</t>
    </r>
  </si>
  <si>
    <r>
      <t>a</t>
    </r>
    <r>
      <rPr>
        <vertAlign val="subscript"/>
        <sz val="11"/>
        <color theme="1"/>
        <rFont val="Calibri"/>
        <family val="2"/>
        <scheme val="minor"/>
      </rPr>
      <t>theory</t>
    </r>
    <r>
      <rPr>
        <sz val="11"/>
        <color theme="1"/>
        <rFont val="Calibri"/>
        <family val="2"/>
        <scheme val="minor"/>
      </rPr>
      <t xml:space="preserve"> (m/s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</t>
    </r>
  </si>
  <si>
    <t>% Error</t>
  </si>
  <si>
    <t>Constant Total Mass</t>
  </si>
  <si>
    <t>Constant Total Force</t>
  </si>
  <si>
    <t>Questions</t>
  </si>
  <si>
    <t>The weight on the bearings would slightly increase our percent error. Also, if the hooks touched as they passed eachother, this would affect our readings.</t>
  </si>
  <si>
    <t xml:space="preserve">The slope represents the total mass throughout our experiment. </t>
  </si>
  <si>
    <t>Newton's second law says Force/Acceleration is equal to Mass. Our chart displays acceleration increasing as force increases, and our slope shows our total mass.</t>
  </si>
  <si>
    <t>M (g)</t>
  </si>
  <si>
    <t>m (g)</t>
  </si>
  <si>
    <t>Average =</t>
  </si>
  <si>
    <t>Coefficient of Kinetic Friction with Variable Normal Force:</t>
  </si>
  <si>
    <t>Coefficient of Kinetic Friction with Constant Normal Force:</t>
  </si>
  <si>
    <t>Fat Felt</t>
  </si>
  <si>
    <t>Skinny Felt</t>
  </si>
  <si>
    <t>Fat Wood</t>
  </si>
  <si>
    <t>Skinny Wood</t>
  </si>
  <si>
    <r>
      <t>a</t>
    </r>
    <r>
      <rPr>
        <vertAlign val="subscript"/>
        <sz val="11"/>
        <color theme="1"/>
        <rFont val="Calibri"/>
        <family val="2"/>
        <scheme val="minor"/>
      </rPr>
      <t>x</t>
    </r>
    <r>
      <rPr>
        <sz val="11"/>
        <color theme="1"/>
        <rFont val="Calibri"/>
        <family val="2"/>
        <scheme val="minor"/>
      </rPr>
      <t xml:space="preserve"> (m/s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</t>
    </r>
  </si>
  <si>
    <r>
      <t>µ</t>
    </r>
    <r>
      <rPr>
        <vertAlign val="subscript"/>
        <sz val="11"/>
        <color theme="1"/>
        <rFont val="Calibri"/>
        <family val="2"/>
        <scheme val="minor"/>
      </rPr>
      <t>k</t>
    </r>
  </si>
  <si>
    <r>
      <t>V</t>
    </r>
    <r>
      <rPr>
        <vertAlign val="subscript"/>
        <sz val="11"/>
        <color theme="1"/>
        <rFont val="Calibri"/>
        <family val="2"/>
        <scheme val="minor"/>
      </rPr>
      <t>ave</t>
    </r>
    <r>
      <rPr>
        <sz val="11"/>
        <color theme="1"/>
        <rFont val="Calibri"/>
        <family val="2"/>
        <scheme val="minor"/>
      </rPr>
      <t xml:space="preserve"> (m/s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</t>
    </r>
  </si>
  <si>
    <r>
      <t>M</t>
    </r>
    <r>
      <rPr>
        <vertAlign val="subscript"/>
        <sz val="11"/>
        <color theme="1"/>
        <rFont val="Calibri"/>
        <family val="2"/>
        <scheme val="minor"/>
      </rPr>
      <t>add</t>
    </r>
  </si>
  <si>
    <t>Wood</t>
  </si>
  <si>
    <t>% Different</t>
  </si>
  <si>
    <t>Felt</t>
  </si>
  <si>
    <t>Percentage Difference Comparisions</t>
  </si>
  <si>
    <r>
      <t>µ</t>
    </r>
    <r>
      <rPr>
        <vertAlign val="subscript"/>
        <sz val="11"/>
        <color theme="1"/>
        <rFont val="Calibri"/>
        <family val="2"/>
        <scheme val="minor"/>
      </rPr>
      <t>k</t>
    </r>
    <r>
      <rPr>
        <sz val="11"/>
        <color theme="1"/>
        <rFont val="Calibri"/>
        <family val="2"/>
        <scheme val="minor"/>
      </rPr>
      <t xml:space="preserve"> large vs µ</t>
    </r>
    <r>
      <rPr>
        <vertAlign val="subscript"/>
        <sz val="11"/>
        <color theme="1"/>
        <rFont val="Calibri"/>
        <family val="2"/>
        <scheme val="minor"/>
      </rPr>
      <t>k</t>
    </r>
    <r>
      <rPr>
        <sz val="11"/>
        <color theme="1"/>
        <rFont val="Calibri"/>
        <family val="2"/>
        <scheme val="minor"/>
      </rPr>
      <t xml:space="preserve"> small</t>
    </r>
  </si>
  <si>
    <r>
      <t>µ</t>
    </r>
    <r>
      <rPr>
        <vertAlign val="subscript"/>
        <sz val="11"/>
        <color theme="1"/>
        <rFont val="Calibri"/>
        <family val="2"/>
        <scheme val="minor"/>
      </rPr>
      <t>k</t>
    </r>
    <r>
      <rPr>
        <sz val="11"/>
        <color theme="1"/>
        <rFont val="Calibri"/>
        <family val="2"/>
        <scheme val="minor"/>
      </rPr>
      <t xml:space="preserve"> large constant vs µ</t>
    </r>
    <r>
      <rPr>
        <vertAlign val="subscript"/>
        <sz val="11"/>
        <color theme="1"/>
        <rFont val="Calibri"/>
        <family val="2"/>
        <scheme val="minor"/>
      </rPr>
      <t>k</t>
    </r>
    <r>
      <rPr>
        <sz val="11"/>
        <color theme="1"/>
        <rFont val="Calibri"/>
        <family val="2"/>
        <scheme val="minor"/>
      </rPr>
      <t xml:space="preserve"> large variable</t>
    </r>
  </si>
  <si>
    <t>The type of material was a larger factor in determining the coefficient of kinetic friction than mass. Our intuition would have said that the added weight to the block would have played a larger factor than it did.</t>
  </si>
  <si>
    <t>It doesn't seem to affect the outcome much.</t>
  </si>
  <si>
    <t>No, velocity did not play a significant role in the coefficient of friction. Our intuition tells us that velocity makes a difference, but due to the small scale of this experiement, velocity was relatively inconsequential.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</si>
</sst>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0"/>
    <numFmt numFmtId="165" formatCode="0.000"/>
  </numFmts>
  <fonts count="6" x14ac:knownFonts="1">
    <font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164" fontId="0" fillId="0" borderId="0" xfId="0" applyNumberFormat="1"/>
    <xf numFmtId="165" fontId="0" fillId="0" borderId="0" xfId="0" applyNumberFormat="1"/>
    <xf numFmtId="0" fontId="0" fillId="0" borderId="0" xfId="0" applyBorder="1"/>
    <xf numFmtId="165" fontId="0" fillId="0" borderId="0" xfId="0" applyNumberFormat="1" applyBorder="1"/>
    <xf numFmtId="164" fontId="0" fillId="0" borderId="0" xfId="0" applyNumberFormat="1" applyBorder="1"/>
    <xf numFmtId="0" fontId="3" fillId="0" borderId="0" xfId="0" applyFont="1" applyBorder="1" applyAlignment="1"/>
    <xf numFmtId="0" fontId="3" fillId="0" borderId="0" xfId="0" applyFont="1" applyBorder="1" applyAlignment="1">
      <alignment horizontal="center"/>
    </xf>
    <xf numFmtId="0" fontId="0" fillId="0" borderId="0" xfId="0" applyAlignment="1">
      <alignment horizontal="left" vertical="top" wrapText="1"/>
    </xf>
    <xf numFmtId="0" fontId="3" fillId="0" borderId="1" xfId="0" applyFont="1" applyBorder="1" applyAlignment="1">
      <alignment horizontal="center"/>
    </xf>
    <xf numFmtId="0" fontId="0" fillId="0" borderId="0" xfId="0" applyBorder="1" applyAlignment="1">
      <alignment horizontal="left" wrapText="1"/>
    </xf>
    <xf numFmtId="0" fontId="0" fillId="0" borderId="2" xfId="0" applyBorder="1"/>
    <xf numFmtId="165" fontId="0" fillId="0" borderId="2" xfId="0" applyNumberFormat="1" applyBorder="1"/>
    <xf numFmtId="0" fontId="5" fillId="0" borderId="1" xfId="0" applyFont="1" applyBorder="1" applyAlignment="1">
      <alignment horizontal="center"/>
    </xf>
    <xf numFmtId="2" fontId="0" fillId="0" borderId="2" xfId="0" applyNumberFormat="1" applyBorder="1"/>
    <xf numFmtId="0" fontId="4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2000"/>
              <a:t>Constant Total Mass</a:t>
            </a:r>
          </a:p>
          <a:p>
            <a:pPr algn="ctr">
              <a:defRPr/>
            </a:pPr>
            <a:r>
              <a:rPr lang="en-US" sz="1400"/>
              <a:t>Force vs Acceleration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 cap="rnd">
                <a:solidFill>
                  <a:schemeClr val="accent1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trendline>
            <c:spPr>
              <a:ln w="19050" cap="rnd">
                <a:solidFill>
                  <a:schemeClr val="accent1"/>
                </a:solidFill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headEnd type="none"/>
              </a:ln>
              <a:effectLst/>
            </c:spPr>
            <c:trendlineType val="linear"/>
            <c:dispRSqr val="0"/>
            <c:dispEq val="1"/>
            <c:trendlineLbl>
              <c:layout/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'Part 1'!$D$3:$D$7</c:f>
              <c:numCache>
                <c:formatCode>General</c:formatCode>
                <c:ptCount val="5"/>
                <c:pt idx="0">
                  <c:v>0.24299999999999999</c:v>
                </c:pt>
                <c:pt idx="1">
                  <c:v>0.71199999999999997</c:v>
                </c:pt>
                <c:pt idx="2">
                  <c:v>1.17</c:v>
                </c:pt>
                <c:pt idx="3">
                  <c:v>1.64</c:v>
                </c:pt>
                <c:pt idx="4">
                  <c:v>2.1</c:v>
                </c:pt>
              </c:numCache>
            </c:numRef>
          </c:xVal>
          <c:yVal>
            <c:numRef>
              <c:f>'Part 1'!$E$3:$E$7</c:f>
              <c:numCache>
                <c:formatCode>0.000</c:formatCode>
                <c:ptCount val="5"/>
                <c:pt idx="0">
                  <c:v>4.9815000000000005E-2</c:v>
                </c:pt>
                <c:pt idx="1">
                  <c:v>0.14596000000000001</c:v>
                </c:pt>
                <c:pt idx="2">
                  <c:v>0.23985000000000001</c:v>
                </c:pt>
                <c:pt idx="3">
                  <c:v>0.3362</c:v>
                </c:pt>
                <c:pt idx="4">
                  <c:v>0.43050000000000005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BED-4351-B10A-9080B574C7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09554416"/>
        <c:axId val="1909551504"/>
      </c:scatterChart>
      <c:valAx>
        <c:axId val="19095544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aexp (m/s2) 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09551504"/>
        <c:crosses val="autoZero"/>
        <c:crossBetween val="midCat"/>
      </c:valAx>
      <c:valAx>
        <c:axId val="1909551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Fnet(N)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0955441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22</xdr:row>
      <xdr:rowOff>9525</xdr:rowOff>
    </xdr:from>
    <xdr:to>
      <xdr:col>7</xdr:col>
      <xdr:colOff>609599</xdr:colOff>
      <xdr:row>36</xdr:row>
      <xdr:rowOff>180975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5"/>
  <sheetViews>
    <sheetView topLeftCell="A10" workbookViewId="0">
      <selection activeCell="A17" sqref="A17:I17"/>
    </sheetView>
  </sheetViews>
  <sheetFormatPr defaultRowHeight="15" x14ac:dyDescent="0.25"/>
  <cols>
    <col min="1" max="1" width="4.42578125" bestFit="1" customWidth="1"/>
    <col min="4" max="4" width="10" bestFit="1" customWidth="1"/>
    <col min="5" max="5" width="9.5703125" bestFit="1" customWidth="1"/>
    <col min="6" max="6" width="11.7109375" bestFit="1" customWidth="1"/>
  </cols>
  <sheetData>
    <row r="1" spans="1:20" ht="19.5" thickBot="1" x14ac:dyDescent="0.35">
      <c r="A1" s="9" t="s">
        <v>7</v>
      </c>
      <c r="B1" s="9"/>
      <c r="C1" s="9"/>
      <c r="D1" s="9"/>
      <c r="E1" s="9"/>
      <c r="F1" s="9"/>
      <c r="G1" s="9"/>
      <c r="K1" s="3"/>
      <c r="L1" s="6"/>
      <c r="M1" s="6"/>
      <c r="N1" s="6"/>
      <c r="O1" s="6"/>
      <c r="P1" s="6"/>
      <c r="Q1" s="6"/>
      <c r="R1" s="6"/>
      <c r="S1" s="3"/>
      <c r="T1" s="3"/>
    </row>
    <row r="2" spans="1:20" ht="18.75" x14ac:dyDescent="0.35">
      <c r="A2" t="s">
        <v>0</v>
      </c>
      <c r="B2" t="s">
        <v>1</v>
      </c>
      <c r="C2" t="s">
        <v>2</v>
      </c>
      <c r="D2" t="s">
        <v>3</v>
      </c>
      <c r="E2" t="s">
        <v>4</v>
      </c>
      <c r="F2" t="s">
        <v>5</v>
      </c>
      <c r="G2" t="s">
        <v>6</v>
      </c>
      <c r="K2" s="3"/>
      <c r="L2" s="3"/>
      <c r="M2" s="3"/>
      <c r="N2" s="3"/>
      <c r="O2" s="3"/>
      <c r="P2" s="3"/>
      <c r="Q2" s="3"/>
      <c r="R2" s="3"/>
      <c r="S2" s="3"/>
      <c r="T2" s="3"/>
    </row>
    <row r="3" spans="1:20" x14ac:dyDescent="0.25">
      <c r="A3">
        <v>1</v>
      </c>
      <c r="B3" s="2">
        <v>0.1</v>
      </c>
      <c r="C3" s="2">
        <v>0.105</v>
      </c>
      <c r="D3">
        <v>0.24299999999999999</v>
      </c>
      <c r="E3" s="2">
        <f>(B3+C3)*D3</f>
        <v>4.9815000000000005E-2</v>
      </c>
      <c r="F3" s="1">
        <f>9.8*((C3-B3)/(C3+B3))</f>
        <v>0.23902439024390199</v>
      </c>
      <c r="G3" s="1">
        <f>ABS((F3-D3)/F3)*100</f>
        <v>1.6632653061226392</v>
      </c>
      <c r="K3" s="3"/>
      <c r="L3" s="3"/>
      <c r="M3" s="4"/>
      <c r="N3" s="4"/>
      <c r="O3" s="3"/>
      <c r="P3" s="4"/>
      <c r="Q3" s="5"/>
      <c r="R3" s="5"/>
      <c r="S3" s="3"/>
      <c r="T3" s="4"/>
    </row>
    <row r="4" spans="1:20" x14ac:dyDescent="0.25">
      <c r="A4">
        <v>2</v>
      </c>
      <c r="B4" s="2">
        <v>9.5000000000000001E-2</v>
      </c>
      <c r="C4" s="2">
        <v>0.11</v>
      </c>
      <c r="D4">
        <v>0.71199999999999997</v>
      </c>
      <c r="E4" s="2">
        <f t="shared" ref="E4:E7" si="0">(B4+C4)*D4</f>
        <v>0.14596000000000001</v>
      </c>
      <c r="F4" s="1">
        <f t="shared" ref="F4:F7" si="1">9.8*((C4-B4)/(C4+B4))</f>
        <v>0.71707317073170729</v>
      </c>
      <c r="G4" s="1">
        <f t="shared" ref="G4:G7" si="2">ABS((F4-D4)/F4)*100</f>
        <v>0.70748299319727947</v>
      </c>
      <c r="K4" s="3"/>
      <c r="L4" s="3"/>
      <c r="M4" s="4"/>
      <c r="N4" s="4"/>
      <c r="O4" s="3"/>
      <c r="P4" s="4"/>
      <c r="Q4" s="5"/>
      <c r="R4" s="5"/>
      <c r="S4" s="3"/>
      <c r="T4" s="4"/>
    </row>
    <row r="5" spans="1:20" x14ac:dyDescent="0.25">
      <c r="A5">
        <v>3</v>
      </c>
      <c r="B5" s="2">
        <v>0.09</v>
      </c>
      <c r="C5" s="2">
        <v>0.115</v>
      </c>
      <c r="D5">
        <v>1.17</v>
      </c>
      <c r="E5" s="2">
        <f t="shared" si="0"/>
        <v>0.23985000000000001</v>
      </c>
      <c r="F5" s="1">
        <f t="shared" si="1"/>
        <v>1.1951219512195126</v>
      </c>
      <c r="G5" s="1">
        <f t="shared" si="2"/>
        <v>2.1020408163265691</v>
      </c>
      <c r="K5" s="3"/>
      <c r="L5" s="3"/>
      <c r="M5" s="4"/>
      <c r="N5" s="4"/>
      <c r="O5" s="3"/>
      <c r="P5" s="4"/>
      <c r="Q5" s="5"/>
      <c r="R5" s="5"/>
      <c r="S5" s="3"/>
      <c r="T5" s="4"/>
    </row>
    <row r="6" spans="1:20" x14ac:dyDescent="0.25">
      <c r="A6">
        <v>4</v>
      </c>
      <c r="B6" s="2">
        <v>8.5000000000000006E-2</v>
      </c>
      <c r="C6" s="2">
        <v>0.12</v>
      </c>
      <c r="D6">
        <v>1.64</v>
      </c>
      <c r="E6" s="2">
        <f t="shared" si="0"/>
        <v>0.3362</v>
      </c>
      <c r="F6" s="1">
        <f t="shared" si="1"/>
        <v>1.6731707317073166</v>
      </c>
      <c r="G6" s="1">
        <f t="shared" si="2"/>
        <v>1.9825072886297135</v>
      </c>
      <c r="K6" s="3"/>
      <c r="L6" s="3"/>
      <c r="M6" s="4"/>
      <c r="N6" s="4"/>
      <c r="O6" s="3"/>
      <c r="P6" s="4"/>
      <c r="Q6" s="5"/>
      <c r="R6" s="5"/>
      <c r="S6" s="3"/>
      <c r="T6" s="4"/>
    </row>
    <row r="7" spans="1:20" x14ac:dyDescent="0.25">
      <c r="A7">
        <v>5</v>
      </c>
      <c r="B7" s="2">
        <v>0.08</v>
      </c>
      <c r="C7" s="2">
        <v>0.125</v>
      </c>
      <c r="D7">
        <v>2.1</v>
      </c>
      <c r="E7" s="2">
        <f t="shared" si="0"/>
        <v>0.43050000000000005</v>
      </c>
      <c r="F7" s="1">
        <f t="shared" si="1"/>
        <v>2.1512195121951216</v>
      </c>
      <c r="G7" s="1">
        <f t="shared" si="2"/>
        <v>2.3809523809523627</v>
      </c>
      <c r="K7" s="3"/>
      <c r="L7" s="3"/>
      <c r="M7" s="4"/>
      <c r="N7" s="4"/>
      <c r="O7" s="3"/>
      <c r="P7" s="4"/>
      <c r="Q7" s="5"/>
      <c r="R7" s="5"/>
      <c r="S7" s="3"/>
      <c r="T7" s="4"/>
    </row>
    <row r="8" spans="1:20" x14ac:dyDescent="0.25">
      <c r="K8" s="3"/>
      <c r="L8" s="3"/>
      <c r="M8" s="3"/>
      <c r="N8" s="3"/>
      <c r="O8" s="3"/>
      <c r="P8" s="3"/>
      <c r="Q8" s="3"/>
      <c r="R8" s="3"/>
      <c r="S8" s="3"/>
      <c r="T8" s="3"/>
    </row>
    <row r="9" spans="1:20" ht="19.5" thickBot="1" x14ac:dyDescent="0.35">
      <c r="A9" s="9" t="s">
        <v>8</v>
      </c>
      <c r="B9" s="9"/>
      <c r="C9" s="9"/>
      <c r="D9" s="9"/>
      <c r="E9" s="9"/>
      <c r="F9" s="9"/>
      <c r="G9" s="9"/>
      <c r="K9" s="3"/>
      <c r="L9" s="3"/>
      <c r="M9" s="3"/>
      <c r="N9" s="3"/>
      <c r="O9" s="3"/>
      <c r="P9" s="3"/>
      <c r="Q9" s="3"/>
      <c r="R9" s="3"/>
      <c r="S9" s="3"/>
      <c r="T9" s="3"/>
    </row>
    <row r="10" spans="1:20" ht="18.75" x14ac:dyDescent="0.35">
      <c r="A10" t="s">
        <v>0</v>
      </c>
      <c r="B10" t="s">
        <v>1</v>
      </c>
      <c r="C10" t="s">
        <v>2</v>
      </c>
      <c r="D10" t="s">
        <v>3</v>
      </c>
      <c r="E10" t="s">
        <v>4</v>
      </c>
      <c r="F10" t="s">
        <v>5</v>
      </c>
      <c r="G10" t="s">
        <v>6</v>
      </c>
      <c r="K10" s="3"/>
      <c r="L10" s="3"/>
      <c r="M10" s="3"/>
      <c r="N10" s="3"/>
      <c r="O10" s="3"/>
      <c r="P10" s="3"/>
      <c r="Q10" s="3"/>
      <c r="R10" s="5"/>
      <c r="S10" s="3"/>
      <c r="T10" s="3"/>
    </row>
    <row r="11" spans="1:20" x14ac:dyDescent="0.25">
      <c r="A11">
        <v>1</v>
      </c>
      <c r="B11" s="2">
        <v>8.5000000000000006E-2</v>
      </c>
      <c r="C11" s="2">
        <v>0.09</v>
      </c>
      <c r="D11">
        <v>0.26900000000000002</v>
      </c>
      <c r="E11" s="2">
        <f>(B11+C11)*D11</f>
        <v>4.7074999999999999E-2</v>
      </c>
      <c r="F11" s="1">
        <f>9.8*((C11-B11)/(C11+B11))</f>
        <v>0.27999999999999953</v>
      </c>
      <c r="G11" s="1">
        <f>ABS((F11-D11)/F11)*100</f>
        <v>3.9285714285712605</v>
      </c>
      <c r="K11" s="3"/>
      <c r="L11" s="3"/>
      <c r="M11" s="3"/>
      <c r="N11" s="3"/>
      <c r="O11" s="3"/>
      <c r="P11" s="3"/>
      <c r="Q11" s="3"/>
      <c r="R11" s="3"/>
      <c r="S11" s="3"/>
      <c r="T11" s="3"/>
    </row>
    <row r="12" spans="1:20" x14ac:dyDescent="0.25">
      <c r="A12">
        <v>2</v>
      </c>
      <c r="B12" s="2">
        <f>C11</f>
        <v>0.09</v>
      </c>
      <c r="C12" s="2">
        <v>9.5000000000000001E-2</v>
      </c>
      <c r="D12">
        <v>0.252</v>
      </c>
      <c r="E12" s="2">
        <f t="shared" ref="E12:E15" si="3">(B12+C12)*D12</f>
        <v>4.6620000000000002E-2</v>
      </c>
      <c r="F12" s="1">
        <f t="shared" ref="F12:F15" si="4">9.8*((C12-B12)/(C12+B12))</f>
        <v>0.26486486486486516</v>
      </c>
      <c r="G12" s="1">
        <f t="shared" ref="G12:G15" si="5">ABS((F12-D12)/F12)*100</f>
        <v>4.8571428571429616</v>
      </c>
      <c r="K12" s="3"/>
      <c r="L12" s="3"/>
      <c r="M12" s="3"/>
      <c r="N12" s="3"/>
      <c r="O12" s="3"/>
      <c r="P12" s="3"/>
      <c r="Q12" s="3"/>
      <c r="R12" s="3"/>
      <c r="S12" s="3"/>
      <c r="T12" s="3"/>
    </row>
    <row r="13" spans="1:20" x14ac:dyDescent="0.25">
      <c r="A13">
        <v>3</v>
      </c>
      <c r="B13" s="2">
        <v>9.5000000000000001E-2</v>
      </c>
      <c r="C13" s="2">
        <v>0.1</v>
      </c>
      <c r="D13">
        <v>0.23799999999999999</v>
      </c>
      <c r="E13" s="2">
        <f t="shared" si="3"/>
        <v>4.641E-2</v>
      </c>
      <c r="F13" s="1">
        <f t="shared" si="4"/>
        <v>0.25128205128205156</v>
      </c>
      <c r="G13" s="1">
        <f t="shared" si="5"/>
        <v>5.2857142857143931</v>
      </c>
    </row>
    <row r="14" spans="1:20" x14ac:dyDescent="0.25">
      <c r="A14">
        <v>4</v>
      </c>
      <c r="B14" s="2">
        <v>0.1</v>
      </c>
      <c r="C14" s="2">
        <v>0.105</v>
      </c>
      <c r="D14">
        <v>0.20899999999999999</v>
      </c>
      <c r="E14" s="2">
        <f t="shared" si="3"/>
        <v>4.2845000000000001E-2</v>
      </c>
      <c r="F14" s="1">
        <f t="shared" si="4"/>
        <v>0.23902439024390199</v>
      </c>
      <c r="G14" s="1">
        <f t="shared" si="5"/>
        <v>12.561224489795755</v>
      </c>
    </row>
    <row r="15" spans="1:20" x14ac:dyDescent="0.25">
      <c r="A15">
        <v>5</v>
      </c>
      <c r="B15" s="2">
        <v>0.105</v>
      </c>
      <c r="C15" s="2">
        <v>0.11</v>
      </c>
      <c r="D15">
        <v>0.219</v>
      </c>
      <c r="E15" s="2">
        <f t="shared" si="3"/>
        <v>4.7085000000000002E-2</v>
      </c>
      <c r="F15" s="1">
        <f t="shared" si="4"/>
        <v>0.22790697674418625</v>
      </c>
      <c r="G15" s="1">
        <f t="shared" si="5"/>
        <v>3.9081632653062091</v>
      </c>
    </row>
    <row r="17" spans="1:9" ht="19.5" thickBot="1" x14ac:dyDescent="0.35">
      <c r="A17" s="9" t="s">
        <v>9</v>
      </c>
      <c r="B17" s="9"/>
      <c r="C17" s="9"/>
      <c r="D17" s="9"/>
      <c r="E17" s="9"/>
      <c r="F17" s="9"/>
      <c r="G17" s="9"/>
      <c r="H17" s="9"/>
      <c r="I17" s="9"/>
    </row>
    <row r="18" spans="1:9" ht="18.75" x14ac:dyDescent="0.3">
      <c r="A18" s="7"/>
      <c r="B18" s="7"/>
      <c r="C18" s="7"/>
      <c r="D18" s="7"/>
      <c r="E18" s="7"/>
      <c r="F18" s="7"/>
      <c r="G18" s="7"/>
      <c r="H18" s="7"/>
      <c r="I18" s="7"/>
    </row>
    <row r="19" spans="1:9" ht="15" customHeight="1" x14ac:dyDescent="0.25">
      <c r="A19">
        <v>1</v>
      </c>
      <c r="B19" s="10" t="s">
        <v>10</v>
      </c>
      <c r="C19" s="10"/>
      <c r="D19" s="10"/>
      <c r="E19" s="10"/>
      <c r="F19" s="10"/>
      <c r="G19" s="10"/>
    </row>
    <row r="20" spans="1:9" x14ac:dyDescent="0.25">
      <c r="B20" s="10"/>
      <c r="C20" s="10"/>
      <c r="D20" s="10"/>
      <c r="E20" s="10"/>
      <c r="F20" s="10"/>
      <c r="G20" s="10"/>
    </row>
    <row r="21" spans="1:9" x14ac:dyDescent="0.25">
      <c r="B21" s="10"/>
      <c r="C21" s="10"/>
      <c r="D21" s="10"/>
      <c r="E21" s="10"/>
      <c r="F21" s="10"/>
      <c r="G21" s="10"/>
    </row>
    <row r="23" spans="1:9" x14ac:dyDescent="0.25">
      <c r="A23">
        <v>2</v>
      </c>
      <c r="B23" s="8"/>
      <c r="C23" s="8"/>
      <c r="D23" s="8"/>
      <c r="E23" s="8"/>
      <c r="F23" s="8"/>
      <c r="G23" s="8"/>
    </row>
    <row r="24" spans="1:9" x14ac:dyDescent="0.25">
      <c r="B24" s="8"/>
      <c r="C24" s="8"/>
      <c r="D24" s="8"/>
      <c r="E24" s="8"/>
      <c r="F24" s="8"/>
      <c r="G24" s="8"/>
    </row>
    <row r="25" spans="1:9" x14ac:dyDescent="0.25">
      <c r="B25" s="8"/>
      <c r="C25" s="8"/>
      <c r="D25" s="8"/>
      <c r="E25" s="8"/>
      <c r="F25" s="8"/>
      <c r="G25" s="8"/>
    </row>
    <row r="39" spans="1:8" x14ac:dyDescent="0.25">
      <c r="A39">
        <v>3</v>
      </c>
      <c r="B39" s="8" t="s">
        <v>11</v>
      </c>
      <c r="C39" s="8"/>
      <c r="D39" s="8"/>
      <c r="E39" s="8"/>
      <c r="F39" s="8"/>
      <c r="G39" s="8"/>
      <c r="H39" s="8"/>
    </row>
    <row r="40" spans="1:8" x14ac:dyDescent="0.25">
      <c r="B40" s="8"/>
      <c r="C40" s="8"/>
      <c r="D40" s="8"/>
      <c r="E40" s="8"/>
      <c r="F40" s="8"/>
      <c r="G40" s="8"/>
      <c r="H40" s="8"/>
    </row>
    <row r="41" spans="1:8" x14ac:dyDescent="0.25">
      <c r="B41" s="8"/>
      <c r="C41" s="8"/>
      <c r="D41" s="8"/>
      <c r="E41" s="8"/>
      <c r="F41" s="8"/>
      <c r="G41" s="8"/>
      <c r="H41" s="8"/>
    </row>
    <row r="43" spans="1:8" x14ac:dyDescent="0.25">
      <c r="A43">
        <v>4</v>
      </c>
      <c r="B43" s="8" t="s">
        <v>12</v>
      </c>
      <c r="C43" s="8"/>
      <c r="D43" s="8"/>
      <c r="E43" s="8"/>
      <c r="F43" s="8"/>
      <c r="G43" s="8"/>
      <c r="H43" s="8"/>
    </row>
    <row r="44" spans="1:8" x14ac:dyDescent="0.25">
      <c r="B44" s="8"/>
      <c r="C44" s="8"/>
      <c r="D44" s="8"/>
      <c r="E44" s="8"/>
      <c r="F44" s="8"/>
      <c r="G44" s="8"/>
      <c r="H44" s="8"/>
    </row>
    <row r="45" spans="1:8" x14ac:dyDescent="0.25">
      <c r="B45" s="8"/>
      <c r="C45" s="8"/>
      <c r="D45" s="8"/>
      <c r="E45" s="8"/>
      <c r="F45" s="8"/>
      <c r="G45" s="8"/>
      <c r="H45" s="8"/>
    </row>
  </sheetData>
  <mergeCells count="7">
    <mergeCell ref="B23:G25"/>
    <mergeCell ref="A17:I17"/>
    <mergeCell ref="B39:H41"/>
    <mergeCell ref="B43:H45"/>
    <mergeCell ref="A1:G1"/>
    <mergeCell ref="A9:G9"/>
    <mergeCell ref="B19:G21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0"/>
  <sheetViews>
    <sheetView tabSelected="1" topLeftCell="A25" zoomScale="85" zoomScaleNormal="85" workbookViewId="0">
      <selection activeCell="B42" sqref="B42"/>
    </sheetView>
  </sheetViews>
  <sheetFormatPr defaultRowHeight="15" x14ac:dyDescent="0.25"/>
  <cols>
    <col min="1" max="5" width="11.7109375" customWidth="1"/>
    <col min="6" max="6" width="4.42578125" customWidth="1"/>
    <col min="7" max="12" width="11.7109375" customWidth="1"/>
    <col min="13" max="13" width="4.42578125" customWidth="1"/>
    <col min="14" max="14" width="11.7109375" customWidth="1"/>
    <col min="15" max="15" width="35.5703125" bestFit="1" customWidth="1"/>
    <col min="16" max="16" width="11.7109375" customWidth="1"/>
  </cols>
  <sheetData>
    <row r="1" spans="1:16" ht="18.95" customHeight="1" thickBot="1" x14ac:dyDescent="0.3">
      <c r="A1" s="13" t="s">
        <v>17</v>
      </c>
      <c r="B1" s="13"/>
      <c r="C1" s="13"/>
      <c r="D1" s="13"/>
      <c r="E1" s="13"/>
      <c r="G1" s="13" t="s">
        <v>16</v>
      </c>
      <c r="H1" s="13"/>
      <c r="I1" s="13"/>
      <c r="J1" s="13"/>
      <c r="K1" s="13"/>
      <c r="L1" s="13"/>
      <c r="N1" s="13" t="s">
        <v>29</v>
      </c>
      <c r="O1" s="13"/>
      <c r="P1" s="13"/>
    </row>
    <row r="2" spans="1:16" ht="18.95" customHeight="1" x14ac:dyDescent="0.25">
      <c r="A2" s="18" t="s">
        <v>18</v>
      </c>
      <c r="B2" s="18"/>
      <c r="G2" s="18" t="s">
        <v>18</v>
      </c>
      <c r="H2" s="18"/>
      <c r="P2" s="19" t="s">
        <v>27</v>
      </c>
    </row>
    <row r="3" spans="1:16" ht="18.95" customHeight="1" x14ac:dyDescent="0.35">
      <c r="A3" s="11" t="s">
        <v>13</v>
      </c>
      <c r="B3" s="11" t="s">
        <v>14</v>
      </c>
      <c r="C3" s="11" t="s">
        <v>24</v>
      </c>
      <c r="D3" s="11" t="s">
        <v>22</v>
      </c>
      <c r="E3" s="11" t="s">
        <v>23</v>
      </c>
      <c r="G3" s="11" t="s">
        <v>13</v>
      </c>
      <c r="H3" s="11" t="s">
        <v>25</v>
      </c>
      <c r="I3" s="11" t="s">
        <v>14</v>
      </c>
      <c r="J3" s="11" t="s">
        <v>24</v>
      </c>
      <c r="K3" s="11" t="s">
        <v>22</v>
      </c>
      <c r="L3" s="11" t="s">
        <v>23</v>
      </c>
      <c r="N3" s="16" t="s">
        <v>28</v>
      </c>
      <c r="O3" s="11" t="s">
        <v>30</v>
      </c>
      <c r="P3" s="12">
        <f>((E7-E13)/E7)*100</f>
        <v>2.0075139463398193</v>
      </c>
    </row>
    <row r="4" spans="1:16" ht="18.95" customHeight="1" x14ac:dyDescent="0.35">
      <c r="A4" s="11">
        <v>101.5</v>
      </c>
      <c r="B4" s="11">
        <v>75</v>
      </c>
      <c r="C4" s="11">
        <v>1</v>
      </c>
      <c r="D4" s="11">
        <v>2.71</v>
      </c>
      <c r="E4" s="12">
        <f>((B4*9.8)-(B4+A4)*D4)/(A4*9.8)</f>
        <v>0.25805267919975872</v>
      </c>
      <c r="G4" s="11">
        <v>101.5</v>
      </c>
      <c r="H4" s="11">
        <v>0</v>
      </c>
      <c r="I4" s="11">
        <v>75</v>
      </c>
      <c r="J4" s="11">
        <v>1</v>
      </c>
      <c r="K4" s="11">
        <v>2.71</v>
      </c>
      <c r="L4" s="12">
        <f>((I4*9.8)-(I4+(G4+H4))*K4)/((H4+G4)*9.8)</f>
        <v>0.25805267919975872</v>
      </c>
      <c r="N4" s="16"/>
      <c r="O4" s="11" t="s">
        <v>31</v>
      </c>
      <c r="P4" s="12">
        <f>((E7-L7)/E7)*100</f>
        <v>2.4605882077996628</v>
      </c>
    </row>
    <row r="5" spans="1:16" ht="18.95" customHeight="1" x14ac:dyDescent="0.35">
      <c r="A5" s="11">
        <v>101.5</v>
      </c>
      <c r="B5" s="11">
        <v>100</v>
      </c>
      <c r="C5" s="11">
        <v>1.25</v>
      </c>
      <c r="D5" s="11">
        <v>3.55</v>
      </c>
      <c r="E5" s="12">
        <f t="shared" ref="E5:E6" si="0">((B5*9.8)-(B5+A5)*D5)/(A5*9.8)</f>
        <v>0.2660852518347242</v>
      </c>
      <c r="G5" s="11">
        <v>101.5</v>
      </c>
      <c r="H5" s="11">
        <v>50</v>
      </c>
      <c r="I5" s="11">
        <v>100</v>
      </c>
      <c r="J5" s="11">
        <v>1.25</v>
      </c>
      <c r="K5" s="14">
        <v>2.2999999999999998</v>
      </c>
      <c r="L5" s="12">
        <f t="shared" ref="L5:L6" si="1">((I5*9.8)-(I5+(G5+H5))*K5)/((H5+G5)*9.8)</f>
        <v>0.27045867852091343</v>
      </c>
      <c r="N5" s="16" t="s">
        <v>26</v>
      </c>
      <c r="O5" s="11" t="s">
        <v>30</v>
      </c>
      <c r="P5" s="12">
        <f>((ABS(E19-E25))/E19)*100</f>
        <v>0.36087700744648832</v>
      </c>
    </row>
    <row r="6" spans="1:16" ht="18.95" customHeight="1" x14ac:dyDescent="0.35">
      <c r="A6" s="11">
        <v>101.5</v>
      </c>
      <c r="B6" s="11">
        <v>125</v>
      </c>
      <c r="C6" s="11">
        <v>1.5</v>
      </c>
      <c r="D6" s="11">
        <v>4.22</v>
      </c>
      <c r="E6" s="12">
        <f t="shared" si="0"/>
        <v>0.2706042022720419</v>
      </c>
      <c r="G6" s="11">
        <v>101.5</v>
      </c>
      <c r="H6" s="11">
        <v>100</v>
      </c>
      <c r="I6" s="11">
        <v>125</v>
      </c>
      <c r="J6" s="11">
        <v>1.5</v>
      </c>
      <c r="K6" s="11">
        <v>2.2599999999999998</v>
      </c>
      <c r="L6" s="12">
        <f t="shared" si="1"/>
        <v>0.2466754443712969</v>
      </c>
      <c r="N6" s="16"/>
      <c r="O6" s="11" t="s">
        <v>31</v>
      </c>
      <c r="P6" s="12">
        <f>((E19-L19)/E19)*100</f>
        <v>9.6125203483535575</v>
      </c>
    </row>
    <row r="7" spans="1:16" ht="18.95" customHeight="1" x14ac:dyDescent="0.25">
      <c r="D7" s="11" t="s">
        <v>15</v>
      </c>
      <c r="E7" s="12">
        <f>SUM(E4:E6)/3</f>
        <v>0.26491404443550826</v>
      </c>
      <c r="K7" s="11" t="s">
        <v>15</v>
      </c>
      <c r="L7" s="12">
        <f>AVERAGE(L4:L6)</f>
        <v>0.25839560069732298</v>
      </c>
    </row>
    <row r="8" spans="1:16" ht="18.95" customHeight="1" x14ac:dyDescent="0.25">
      <c r="A8" s="17" t="s">
        <v>19</v>
      </c>
      <c r="B8" s="17"/>
      <c r="E8" s="2"/>
      <c r="G8" s="17" t="s">
        <v>19</v>
      </c>
      <c r="H8" s="17"/>
      <c r="L8" s="2"/>
    </row>
    <row r="9" spans="1:16" ht="18.95" customHeight="1" x14ac:dyDescent="0.35">
      <c r="A9" s="11" t="s">
        <v>13</v>
      </c>
      <c r="B9" s="11" t="s">
        <v>14</v>
      </c>
      <c r="C9" s="11" t="s">
        <v>24</v>
      </c>
      <c r="D9" s="11" t="s">
        <v>22</v>
      </c>
      <c r="E9" s="11" t="s">
        <v>23</v>
      </c>
      <c r="G9" s="11" t="s">
        <v>13</v>
      </c>
      <c r="H9" s="11" t="s">
        <v>25</v>
      </c>
      <c r="I9" s="11" t="s">
        <v>14</v>
      </c>
      <c r="J9" s="11" t="s">
        <v>24</v>
      </c>
      <c r="K9" s="11" t="s">
        <v>22</v>
      </c>
      <c r="L9" s="11" t="s">
        <v>23</v>
      </c>
    </row>
    <row r="10" spans="1:16" ht="18.95" customHeight="1" x14ac:dyDescent="0.25">
      <c r="A10" s="11">
        <v>101.5</v>
      </c>
      <c r="B10" s="11">
        <v>75</v>
      </c>
      <c r="C10" s="11">
        <v>1</v>
      </c>
      <c r="D10" s="11">
        <v>2.74</v>
      </c>
      <c r="E10" s="12">
        <f>((B10*9.8)-(B10+A10)*D10)/(A10*9.8)</f>
        <v>0.25272946617070469</v>
      </c>
      <c r="G10" s="11">
        <v>101.5</v>
      </c>
      <c r="H10" s="11">
        <v>0</v>
      </c>
      <c r="I10" s="11">
        <v>75</v>
      </c>
      <c r="J10" s="11">
        <v>1</v>
      </c>
      <c r="K10" s="11">
        <v>2.74</v>
      </c>
      <c r="L10" s="12">
        <f>((I10*9.8)-(I10+(G10+H10))*K10)/((H10+G10)*9.8)</f>
        <v>0.25272946617070469</v>
      </c>
    </row>
    <row r="11" spans="1:16" ht="18.95" customHeight="1" x14ac:dyDescent="0.25">
      <c r="A11" s="11">
        <v>101.5</v>
      </c>
      <c r="B11" s="11">
        <v>100</v>
      </c>
      <c r="C11" s="11">
        <v>1.25</v>
      </c>
      <c r="D11" s="11">
        <v>3.58</v>
      </c>
      <c r="E11" s="12">
        <f t="shared" ref="E11:E12" si="2">((B11*9.8)-(B11+A11)*D11)/(A11*9.8)</f>
        <v>0.26000804262591748</v>
      </c>
      <c r="G11" s="11">
        <v>101.5</v>
      </c>
      <c r="H11" s="11">
        <v>50</v>
      </c>
      <c r="I11" s="11">
        <v>100</v>
      </c>
      <c r="J11" s="11">
        <v>1.25</v>
      </c>
      <c r="K11" s="11">
        <v>2.46</v>
      </c>
      <c r="L11" s="12">
        <f t="shared" ref="L11:L12" si="3">((I11*9.8)-(I11+(G11+H11))*K11)/((H11+G11)*9.8)</f>
        <v>0.24335556004580061</v>
      </c>
    </row>
    <row r="12" spans="1:16" ht="18.95" customHeight="1" x14ac:dyDescent="0.25">
      <c r="A12" s="11">
        <v>101.5</v>
      </c>
      <c r="B12" s="11">
        <v>125</v>
      </c>
      <c r="C12" s="11">
        <v>1.5</v>
      </c>
      <c r="D12" s="11">
        <v>4.24</v>
      </c>
      <c r="E12" s="12">
        <f t="shared" si="2"/>
        <v>0.26605006534633557</v>
      </c>
      <c r="G12" s="11">
        <v>101.5</v>
      </c>
      <c r="H12" s="11">
        <v>100</v>
      </c>
      <c r="I12" s="11">
        <v>125</v>
      </c>
      <c r="J12" s="11">
        <v>1.5</v>
      </c>
      <c r="K12" s="11">
        <v>2.29</v>
      </c>
      <c r="L12" s="12">
        <f t="shared" si="3"/>
        <v>0.24171519724515111</v>
      </c>
    </row>
    <row r="13" spans="1:16" ht="18.95" customHeight="1" x14ac:dyDescent="0.25">
      <c r="D13" s="11" t="s">
        <v>15</v>
      </c>
      <c r="E13" s="12">
        <f>SUM(E10:E12)/3</f>
        <v>0.25959585804765256</v>
      </c>
      <c r="K13" s="11" t="s">
        <v>15</v>
      </c>
      <c r="L13" s="12">
        <f>AVERAGE(L10:L12)</f>
        <v>0.24593340782055215</v>
      </c>
    </row>
    <row r="14" spans="1:16" ht="18.95" customHeight="1" x14ac:dyDescent="0.25">
      <c r="A14" s="17" t="s">
        <v>20</v>
      </c>
      <c r="B14" s="17"/>
      <c r="G14" s="17" t="s">
        <v>20</v>
      </c>
      <c r="H14" s="17"/>
    </row>
    <row r="15" spans="1:16" ht="18.95" customHeight="1" x14ac:dyDescent="0.35">
      <c r="A15" s="11" t="s">
        <v>13</v>
      </c>
      <c r="B15" s="11" t="s">
        <v>14</v>
      </c>
      <c r="C15" s="11" t="s">
        <v>24</v>
      </c>
      <c r="D15" s="11" t="s">
        <v>22</v>
      </c>
      <c r="E15" s="11" t="s">
        <v>23</v>
      </c>
      <c r="G15" s="11" t="s">
        <v>13</v>
      </c>
      <c r="H15" s="11" t="s">
        <v>25</v>
      </c>
      <c r="I15" s="11" t="s">
        <v>14</v>
      </c>
      <c r="J15" s="11" t="s">
        <v>24</v>
      </c>
      <c r="K15" s="11" t="s">
        <v>22</v>
      </c>
      <c r="L15" s="11" t="s">
        <v>23</v>
      </c>
    </row>
    <row r="16" spans="1:16" ht="18.95" customHeight="1" x14ac:dyDescent="0.25">
      <c r="A16" s="11">
        <v>101.5</v>
      </c>
      <c r="B16" s="11">
        <v>75</v>
      </c>
      <c r="C16" s="11">
        <v>1</v>
      </c>
      <c r="D16" s="11">
        <v>2.5499999999999998</v>
      </c>
      <c r="E16" s="12">
        <f>((B16*9.8)-(B16+A16)*D16)/(A16*9.8)</f>
        <v>0.28644314868804666</v>
      </c>
      <c r="G16" s="11">
        <v>101.5</v>
      </c>
      <c r="H16" s="11">
        <v>0</v>
      </c>
      <c r="I16" s="11">
        <v>75</v>
      </c>
      <c r="J16" s="11">
        <v>1</v>
      </c>
      <c r="K16" s="11">
        <v>2.5499999999999998</v>
      </c>
      <c r="L16" s="12">
        <f>((I16*9.8)-(I16+(G16+H16))*K16)/((H16+G16)*9.8)</f>
        <v>0.28644314868804666</v>
      </c>
    </row>
    <row r="17" spans="1:12" ht="18.95" customHeight="1" x14ac:dyDescent="0.25">
      <c r="A17" s="11">
        <v>101.5</v>
      </c>
      <c r="B17" s="11">
        <v>100</v>
      </c>
      <c r="C17" s="11">
        <v>1.25</v>
      </c>
      <c r="D17" s="11">
        <v>3.32</v>
      </c>
      <c r="E17" s="12">
        <f t="shared" ref="E17:E18" si="4">((B17*9.8)-(B17+A17)*D17)/(A17*9.8)</f>
        <v>0.31267718910224196</v>
      </c>
      <c r="G17" s="11">
        <v>101.5</v>
      </c>
      <c r="H17" s="11">
        <v>50</v>
      </c>
      <c r="I17" s="11">
        <v>100</v>
      </c>
      <c r="J17" s="11">
        <v>1.25</v>
      </c>
      <c r="K17" s="11">
        <v>2.27</v>
      </c>
      <c r="L17" s="12">
        <f t="shared" ref="L17:L18" si="5">((I17*9.8)-(I17+(G17+H17))*K17)/((H17+G17)*9.8)</f>
        <v>0.27554051323499706</v>
      </c>
    </row>
    <row r="18" spans="1:12" ht="18.95" customHeight="1" x14ac:dyDescent="0.25">
      <c r="A18" s="11">
        <v>101.5</v>
      </c>
      <c r="B18" s="11">
        <v>125</v>
      </c>
      <c r="C18" s="11">
        <v>1.5</v>
      </c>
      <c r="D18" s="11">
        <v>3.99</v>
      </c>
      <c r="E18" s="12">
        <f t="shared" si="4"/>
        <v>0.32297677691766358</v>
      </c>
      <c r="G18" s="11">
        <v>101.5</v>
      </c>
      <c r="H18" s="11">
        <v>100</v>
      </c>
      <c r="I18" s="11">
        <v>125</v>
      </c>
      <c r="J18" s="11">
        <v>1.5</v>
      </c>
      <c r="K18" s="11">
        <v>2.11</v>
      </c>
      <c r="L18" s="12">
        <f t="shared" si="5"/>
        <v>0.27147668000202563</v>
      </c>
    </row>
    <row r="19" spans="1:12" ht="18.95" customHeight="1" x14ac:dyDescent="0.25">
      <c r="D19" s="11" t="s">
        <v>15</v>
      </c>
      <c r="E19" s="12">
        <f>SUM(E16:E18)/3</f>
        <v>0.30736570490265075</v>
      </c>
      <c r="K19" s="11" t="s">
        <v>15</v>
      </c>
      <c r="L19" s="12">
        <f>AVERAGE(L16:L18)</f>
        <v>0.2778201139750231</v>
      </c>
    </row>
    <row r="20" spans="1:12" ht="18.95" customHeight="1" x14ac:dyDescent="0.25">
      <c r="A20" s="17" t="s">
        <v>21</v>
      </c>
      <c r="B20" s="17"/>
      <c r="G20" s="17" t="s">
        <v>21</v>
      </c>
      <c r="H20" s="17"/>
    </row>
    <row r="21" spans="1:12" ht="18.95" customHeight="1" x14ac:dyDescent="0.35">
      <c r="A21" s="11" t="s">
        <v>13</v>
      </c>
      <c r="B21" s="11" t="s">
        <v>14</v>
      </c>
      <c r="C21" s="11" t="s">
        <v>24</v>
      </c>
      <c r="D21" s="11" t="s">
        <v>22</v>
      </c>
      <c r="E21" s="11" t="s">
        <v>23</v>
      </c>
      <c r="G21" s="11" t="s">
        <v>13</v>
      </c>
      <c r="H21" s="11" t="s">
        <v>25</v>
      </c>
      <c r="I21" s="11" t="s">
        <v>14</v>
      </c>
      <c r="J21" s="11" t="s">
        <v>24</v>
      </c>
      <c r="K21" s="11" t="s">
        <v>22</v>
      </c>
      <c r="L21" s="11" t="s">
        <v>23</v>
      </c>
    </row>
    <row r="22" spans="1:12" ht="18.95" customHeight="1" x14ac:dyDescent="0.25">
      <c r="A22" s="11">
        <v>101.5</v>
      </c>
      <c r="B22" s="11">
        <v>75</v>
      </c>
      <c r="C22" s="11">
        <v>1</v>
      </c>
      <c r="D22" s="11">
        <v>2.42</v>
      </c>
      <c r="E22" s="12">
        <f>((B22*9.8)-(B22+A22)*D22)/(A22*9.8)</f>
        <v>0.30951040514728057</v>
      </c>
      <c r="G22" s="11">
        <v>101.5</v>
      </c>
      <c r="H22" s="11">
        <v>0</v>
      </c>
      <c r="I22" s="11">
        <v>75</v>
      </c>
      <c r="J22" s="11">
        <v>1</v>
      </c>
      <c r="K22" s="11">
        <f>D22</f>
        <v>2.42</v>
      </c>
      <c r="L22" s="12">
        <f>((I22*9.8)-(I22+(G22+H22))*K22)/((H22+G22)*9.8)</f>
        <v>0.30951040514728057</v>
      </c>
    </row>
    <row r="23" spans="1:12" ht="18.95" customHeight="1" x14ac:dyDescent="0.25">
      <c r="A23" s="11">
        <v>101.5</v>
      </c>
      <c r="B23" s="11">
        <v>100</v>
      </c>
      <c r="C23" s="11">
        <v>1.25</v>
      </c>
      <c r="D23" s="11">
        <v>3.35</v>
      </c>
      <c r="E23" s="12">
        <f t="shared" ref="E23:E24" si="6">((B23*9.8)-(B23+A23)*D23)/(A23*9.8)</f>
        <v>0.30659997989343535</v>
      </c>
      <c r="G23" s="11">
        <v>101.5</v>
      </c>
      <c r="H23" s="11">
        <v>50</v>
      </c>
      <c r="I23" s="11">
        <v>100</v>
      </c>
      <c r="J23" s="11">
        <v>1.25</v>
      </c>
      <c r="K23" s="11">
        <v>2.19</v>
      </c>
      <c r="L23" s="12">
        <f t="shared" ref="L23:L24" si="7">((I23*9.8)-(I23+(G23+H23))*K23)/((H23+G23)*9.8)</f>
        <v>0.28909207247255347</v>
      </c>
    </row>
    <row r="24" spans="1:12" ht="18.95" customHeight="1" x14ac:dyDescent="0.25">
      <c r="A24" s="11">
        <v>101.5</v>
      </c>
      <c r="B24" s="11">
        <v>125</v>
      </c>
      <c r="C24" s="11">
        <v>1.5</v>
      </c>
      <c r="D24" s="11">
        <v>4.05</v>
      </c>
      <c r="E24" s="12">
        <f t="shared" si="6"/>
        <v>0.30931436614054492</v>
      </c>
      <c r="G24" s="11">
        <v>101.5</v>
      </c>
      <c r="H24" s="11">
        <v>100</v>
      </c>
      <c r="I24" s="11">
        <v>125</v>
      </c>
      <c r="J24" s="11">
        <v>1.5</v>
      </c>
      <c r="K24" s="14">
        <v>2</v>
      </c>
      <c r="L24" s="12">
        <f t="shared" si="7"/>
        <v>0.28966425279789332</v>
      </c>
    </row>
    <row r="25" spans="1:12" x14ac:dyDescent="0.25">
      <c r="D25" s="11" t="s">
        <v>15</v>
      </c>
      <c r="E25" s="12">
        <f>SUM(E22:E24)/3</f>
        <v>0.30847491706042024</v>
      </c>
      <c r="K25" s="11" t="s">
        <v>15</v>
      </c>
      <c r="L25" s="12">
        <f>AVERAGE(L22:L24)</f>
        <v>0.29608891013924243</v>
      </c>
    </row>
    <row r="28" spans="1:12" ht="19.5" thickBot="1" x14ac:dyDescent="0.35">
      <c r="A28" s="9" t="s">
        <v>9</v>
      </c>
      <c r="B28" s="9"/>
      <c r="C28" s="9"/>
      <c r="D28" s="9"/>
      <c r="E28" s="9"/>
      <c r="F28" s="9"/>
      <c r="G28" s="7"/>
    </row>
    <row r="30" spans="1:12" ht="15" customHeight="1" x14ac:dyDescent="0.25">
      <c r="A30">
        <v>1</v>
      </c>
      <c r="B30" s="8" t="s">
        <v>33</v>
      </c>
      <c r="C30" s="8"/>
      <c r="D30" s="8"/>
      <c r="E30" s="8"/>
      <c r="F30" s="8"/>
      <c r="G30" s="8"/>
    </row>
    <row r="31" spans="1:12" ht="15" customHeight="1" x14ac:dyDescent="0.25">
      <c r="B31" s="8"/>
      <c r="C31" s="8"/>
      <c r="D31" s="8"/>
      <c r="E31" s="8"/>
      <c r="F31" s="8"/>
      <c r="G31" s="8"/>
    </row>
    <row r="32" spans="1:12" ht="15" customHeight="1" x14ac:dyDescent="0.25">
      <c r="A32" s="15"/>
      <c r="B32" s="8"/>
      <c r="C32" s="8"/>
      <c r="D32" s="8"/>
      <c r="E32" s="8"/>
      <c r="F32" s="8"/>
      <c r="G32" s="8"/>
    </row>
    <row r="33" spans="1:7" ht="15" customHeight="1" x14ac:dyDescent="0.25">
      <c r="A33">
        <v>2</v>
      </c>
      <c r="B33" s="8" t="s">
        <v>32</v>
      </c>
      <c r="C33" s="8"/>
      <c r="D33" s="8"/>
      <c r="E33" s="8"/>
      <c r="F33" s="8"/>
      <c r="G33" s="8"/>
    </row>
    <row r="34" spans="1:7" ht="15" customHeight="1" x14ac:dyDescent="0.25">
      <c r="B34" s="8"/>
      <c r="C34" s="8"/>
      <c r="D34" s="8"/>
      <c r="E34" s="8"/>
      <c r="F34" s="8"/>
      <c r="G34" s="8"/>
    </row>
    <row r="35" spans="1:7" x14ac:dyDescent="0.25">
      <c r="B35" s="8"/>
      <c r="C35" s="8"/>
      <c r="D35" s="8"/>
      <c r="E35" s="8"/>
      <c r="F35" s="8"/>
      <c r="G35" s="8"/>
    </row>
    <row r="36" spans="1:7" x14ac:dyDescent="0.25">
      <c r="B36" s="8"/>
      <c r="C36" s="8"/>
      <c r="D36" s="8"/>
      <c r="E36" s="8"/>
      <c r="F36" s="8"/>
      <c r="G36" s="8"/>
    </row>
    <row r="37" spans="1:7" ht="15" customHeight="1" x14ac:dyDescent="0.25">
      <c r="A37">
        <v>3</v>
      </c>
      <c r="B37" s="8" t="s">
        <v>34</v>
      </c>
      <c r="C37" s="8"/>
      <c r="D37" s="8"/>
      <c r="E37" s="8"/>
      <c r="F37" s="8"/>
      <c r="G37" s="8"/>
    </row>
    <row r="38" spans="1:7" x14ac:dyDescent="0.25">
      <c r="B38" s="8"/>
      <c r="C38" s="8"/>
      <c r="D38" s="8"/>
      <c r="E38" s="8"/>
      <c r="F38" s="8"/>
      <c r="G38" s="8"/>
    </row>
    <row r="39" spans="1:7" x14ac:dyDescent="0.25">
      <c r="B39" s="8"/>
      <c r="C39" s="8"/>
      <c r="D39" s="8"/>
      <c r="E39" s="8"/>
      <c r="F39" s="8"/>
      <c r="G39" s="8"/>
    </row>
    <row r="40" spans="1:7" x14ac:dyDescent="0.25">
      <c r="B40" s="8"/>
      <c r="C40" s="8"/>
      <c r="D40" s="8"/>
      <c r="E40" s="8"/>
      <c r="F40" s="8"/>
      <c r="G40" s="8"/>
    </row>
  </sheetData>
  <mergeCells count="17">
    <mergeCell ref="B37:G40"/>
    <mergeCell ref="B33:G36"/>
    <mergeCell ref="B30:G32"/>
    <mergeCell ref="A28:F28"/>
    <mergeCell ref="G8:H8"/>
    <mergeCell ref="G2:H2"/>
    <mergeCell ref="G14:H14"/>
    <mergeCell ref="G20:H20"/>
    <mergeCell ref="G1:L1"/>
    <mergeCell ref="A8:B8"/>
    <mergeCell ref="A2:B2"/>
    <mergeCell ref="A14:B14"/>
    <mergeCell ref="A20:B20"/>
    <mergeCell ref="A1:E1"/>
    <mergeCell ref="N3:N4"/>
    <mergeCell ref="N5:N6"/>
    <mergeCell ref="N1:P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Part 1</vt:lpstr>
      <vt:lpstr>Part 2</vt:lpstr>
    </vt:vector>
  </TitlesOfParts>
  <Company>Ivy Tech Community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Charity Anne Fischer</dc:creator>
  <cp:lastModifiedBy>Charity Anne Fischer</cp:lastModifiedBy>
  <dcterms:created xsi:type="dcterms:W3CDTF">2018-09-18T21:40:00Z</dcterms:created>
  <dcterms:modified xsi:type="dcterms:W3CDTF">2018-09-25T23:42:59Z</dcterms:modified>
</cp:coreProperties>
</file>